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5180" windowHeight="8835"/>
  </bookViews>
  <sheets>
    <sheet name="Intervalo crítico" sheetId="1" r:id="rId1"/>
  </sheets>
  <definedNames>
    <definedName name="_xlnm.Print_Area" localSheetId="0">'Intervalo crítico'!$A$1:$M$30</definedName>
  </definedNames>
  <calcPr calcId="125725"/>
</workbook>
</file>

<file path=xl/calcChain.xml><?xml version="1.0" encoding="utf-8"?>
<calcChain xmlns="http://schemas.openxmlformats.org/spreadsheetml/2006/main">
  <c r="D6" i="1"/>
  <c r="D7" s="1"/>
  <c r="D9" s="1"/>
  <c r="D10" s="1"/>
  <c r="E14"/>
  <c r="F14"/>
  <c r="E15"/>
  <c r="F15"/>
  <c r="D16"/>
  <c r="H23"/>
  <c r="I23"/>
  <c r="I27" s="1"/>
  <c r="H27" s="1"/>
  <c r="H25"/>
  <c r="I25"/>
  <c r="D27" l="1"/>
  <c r="F27"/>
  <c r="E27"/>
</calcChain>
</file>

<file path=xl/comments1.xml><?xml version="1.0" encoding="utf-8"?>
<comments xmlns="http://schemas.openxmlformats.org/spreadsheetml/2006/main">
  <authors>
    <author>JP</author>
  </authors>
  <commentList>
    <comment ref="C6" authorId="0">
      <text>
        <r>
          <rPr>
            <b/>
            <sz val="8"/>
            <color indexed="81"/>
            <rFont val="Tahoma"/>
          </rPr>
          <t xml:space="preserve">                             -(LN(límite superior IC/límite inferior IC))</t>
        </r>
        <r>
          <rPr>
            <b/>
            <vertAlign val="superscript"/>
            <sz val="10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</rPr>
          <t xml:space="preserve">
L</t>
        </r>
        <r>
          <rPr>
            <b/>
            <i/>
            <vertAlign val="subscript"/>
            <sz val="10"/>
            <color indexed="81"/>
            <rFont val="Tahoma"/>
            <family val="2"/>
          </rPr>
          <t>o</t>
        </r>
        <r>
          <rPr>
            <b/>
            <sz val="8"/>
            <color indexed="81"/>
            <rFont val="Tahoma"/>
          </rPr>
          <t xml:space="preserve"> = EXP[--------------------------------------------------------------]
                    4xRAIZ(LN(límite superior IC) x LN(límite inferior IC))</t>
        </r>
      </text>
    </comment>
    <comment ref="C7" authorId="0">
      <text>
        <r>
          <rPr>
            <b/>
            <sz val="8"/>
            <color indexed="81"/>
            <rFont val="Tahoma"/>
          </rPr>
          <t>Diferencia relativa de riesgo (</t>
        </r>
        <r>
          <rPr>
            <b/>
            <sz val="8"/>
            <color indexed="81"/>
            <rFont val="Tahoma"/>
            <family val="2"/>
          </rPr>
          <t>DRR) = RR-1</t>
        </r>
      </text>
    </comment>
    <comment ref="C9" authorId="0">
      <text>
        <r>
          <rPr>
            <b/>
            <sz val="8"/>
            <color indexed="81"/>
            <rFont val="Tahoma"/>
          </rPr>
          <t>Diferencia absoluta de riesgo = DRR x Riesgo control</t>
        </r>
        <r>
          <rPr>
            <sz val="8"/>
            <color indexed="81"/>
            <rFont val="Tahoma"/>
          </rPr>
          <t xml:space="preserve">
</t>
        </r>
      </text>
    </comment>
    <comment ref="C16" authorId="0">
      <text>
        <r>
          <rPr>
            <sz val="8"/>
            <color indexed="81"/>
            <rFont val="Tahoma"/>
          </rPr>
          <t>Si los conocimientos previos al estudio analizado indican que el efecto del tratamiento (RR, OR o HR) queda fuera del intervalo crítico (L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sz val="8"/>
            <color indexed="81"/>
            <rFont val="Tahoma"/>
          </rPr>
          <t>, 1/L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sz val="8"/>
            <color indexed="81"/>
            <rFont val="Tahoma"/>
          </rPr>
          <t>), el resultado del estudio es creíble al 95%.
En la práctica, si el efecto (RR, OR o HR) es &lt;1 e indica mayor eficacia, el intervalo crítico debe ser (L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sz val="8"/>
            <color indexed="81"/>
            <rFont val="Tahoma"/>
          </rPr>
          <t>, 1). Si el efecto es &gt;1 e indica mayor eficacia, el intervalo crítico relevante es (1, 1/L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sz val="8"/>
            <color indexed="81"/>
            <rFont val="Tahoma"/>
          </rPr>
          <t>).</t>
        </r>
      </text>
    </comment>
    <comment ref="H23" authorId="0">
      <text>
        <r>
          <rPr>
            <b/>
            <sz val="8"/>
            <color indexed="81"/>
            <rFont val="Tahoma"/>
          </rPr>
          <t>Media</t>
        </r>
        <r>
          <rPr>
            <b/>
            <vertAlign val="subscript"/>
            <sz val="10"/>
            <color indexed="81"/>
            <rFont val="Tahoma"/>
            <family val="2"/>
          </rPr>
          <t>e</t>
        </r>
        <r>
          <rPr>
            <b/>
            <sz val="8"/>
            <color indexed="81"/>
            <rFont val="Tahoma"/>
          </rPr>
          <t xml:space="preserve">
[LN(límite superior IC)+LN(límite inferior IC)]/2</t>
        </r>
        <r>
          <rPr>
            <sz val="8"/>
            <color indexed="81"/>
            <rFont val="Tahoma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</rPr>
          <t>Varianza</t>
        </r>
        <r>
          <rPr>
            <b/>
            <vertAlign val="subscript"/>
            <sz val="10"/>
            <color indexed="81"/>
            <rFont val="Tahoma"/>
            <family val="2"/>
          </rPr>
          <t>e</t>
        </r>
        <r>
          <rPr>
            <b/>
            <sz val="8"/>
            <color indexed="81"/>
            <rFont val="Tahoma"/>
            <family val="2"/>
          </rPr>
          <t xml:space="preserve">
[0,255 x LN(límite superior IC/límite inferior IC)]</t>
        </r>
        <r>
          <rPr>
            <b/>
            <vertAlign val="superscript"/>
            <sz val="10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</rPr>
          <t xml:space="preserve">
</t>
        </r>
      </text>
    </comment>
    <comment ref="C25" authorId="0">
      <text>
        <r>
          <rPr>
            <b/>
            <sz val="8"/>
            <color indexed="81"/>
            <rFont val="Tahoma"/>
            <family val="2"/>
          </rPr>
          <t>Límites del efecto (RR, OR o HR) del tratamiento que se consideran razonables en función del conocimiento actual.</t>
        </r>
      </text>
    </comment>
    <comment ref="H25" authorId="0">
      <text>
        <r>
          <rPr>
            <b/>
            <sz val="8"/>
            <color indexed="81"/>
            <rFont val="Tahoma"/>
          </rPr>
          <t>Media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b/>
            <sz val="8"/>
            <color indexed="81"/>
            <rFont val="Tahoma"/>
          </rPr>
          <t xml:space="preserve">
[LN(límite superior IC)+LN(límite inferior IC)]/2</t>
        </r>
        <r>
          <rPr>
            <sz val="8"/>
            <color indexed="81"/>
            <rFont val="Tahoma"/>
          </rPr>
          <t xml:space="preserve">
</t>
        </r>
      </text>
    </comment>
    <comment ref="I25" authorId="0">
      <text>
        <r>
          <rPr>
            <b/>
            <sz val="8"/>
            <color indexed="81"/>
            <rFont val="Tahoma"/>
          </rPr>
          <t>Varianza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b/>
            <sz val="8"/>
            <color indexed="81"/>
            <rFont val="Tahoma"/>
          </rPr>
          <t xml:space="preserve">
[0,255 x LN(límite superior IC/límite inferior IC)]</t>
        </r>
        <r>
          <rPr>
            <b/>
            <vertAlign val="superscript"/>
            <sz val="10"/>
            <color indexed="81"/>
            <rFont val="Tahoma"/>
            <family val="2"/>
          </rPr>
          <t>2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
</t>
        </r>
      </text>
    </comment>
    <comment ref="D27" authorId="0">
      <text>
        <r>
          <rPr>
            <b/>
            <sz val="8"/>
            <color indexed="81"/>
            <rFont val="Tahoma"/>
          </rPr>
          <t>EXP(Media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</rPr>
          <t>)</t>
        </r>
        <r>
          <rPr>
            <sz val="8"/>
            <color indexed="81"/>
            <rFont val="Tahoma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</rPr>
          <t>EXP[Media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  <family val="2"/>
          </rPr>
          <t xml:space="preserve"> - 1,96 x RAIZ(Varianza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  <family val="2"/>
          </rPr>
          <t>)]</t>
        </r>
        <r>
          <rPr>
            <sz val="8"/>
            <color indexed="81"/>
            <rFont val="Tahoma"/>
          </rPr>
          <t xml:space="preserve">
</t>
        </r>
      </text>
    </comment>
    <comment ref="F27" authorId="0">
      <text>
        <r>
          <rPr>
            <b/>
            <sz val="8"/>
            <color indexed="81"/>
            <rFont val="Tahoma"/>
          </rPr>
          <t>EXP[Media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</rPr>
          <t xml:space="preserve"> + 1,96 x RAIZ(Varianza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</rPr>
          <t xml:space="preserve">)]
</t>
        </r>
        <r>
          <rPr>
            <sz val="8"/>
            <color indexed="81"/>
            <rFont val="Tahoma"/>
          </rPr>
          <t xml:space="preserve">
</t>
        </r>
      </text>
    </comment>
    <comment ref="H27" authorId="0">
      <text>
        <r>
          <rPr>
            <b/>
            <sz val="8"/>
            <color indexed="81"/>
            <rFont val="Tahoma"/>
          </rPr>
          <t>Media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</rPr>
          <t xml:space="preserve">
Varianza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</rPr>
          <t xml:space="preserve"> x [(Media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b/>
            <sz val="8"/>
            <color indexed="81"/>
            <rFont val="Tahoma"/>
          </rPr>
          <t>/Varianza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b/>
            <sz val="8"/>
            <color indexed="81"/>
            <rFont val="Tahoma"/>
          </rPr>
          <t>)+(Media</t>
        </r>
        <r>
          <rPr>
            <b/>
            <vertAlign val="subscript"/>
            <sz val="10"/>
            <color indexed="81"/>
            <rFont val="Tahoma"/>
            <family val="2"/>
          </rPr>
          <t>e</t>
        </r>
        <r>
          <rPr>
            <b/>
            <sz val="8"/>
            <color indexed="81"/>
            <rFont val="Tahoma"/>
          </rPr>
          <t>/Varianza</t>
        </r>
        <r>
          <rPr>
            <b/>
            <vertAlign val="subscript"/>
            <sz val="10"/>
            <color indexed="81"/>
            <rFont val="Tahoma"/>
            <family val="2"/>
          </rPr>
          <t>e</t>
        </r>
        <r>
          <rPr>
            <b/>
            <sz val="8"/>
            <color indexed="81"/>
            <rFont val="Tahoma"/>
          </rPr>
          <t>)]</t>
        </r>
        <r>
          <rPr>
            <sz val="8"/>
            <color indexed="81"/>
            <rFont val="Tahoma"/>
          </rPr>
          <t xml:space="preserve">
</t>
        </r>
      </text>
    </comment>
    <comment ref="I27" authorId="0">
      <text>
        <r>
          <rPr>
            <b/>
            <sz val="8"/>
            <color indexed="81"/>
            <rFont val="Tahoma"/>
          </rPr>
          <t>1/Varianza</t>
        </r>
        <r>
          <rPr>
            <b/>
            <vertAlign val="subscript"/>
            <sz val="10"/>
            <color indexed="81"/>
            <rFont val="Tahoma"/>
            <family val="2"/>
          </rPr>
          <t xml:space="preserve">p </t>
        </r>
        <r>
          <rPr>
            <b/>
            <sz val="8"/>
            <color indexed="81"/>
            <rFont val="Tahoma"/>
            <family val="2"/>
          </rPr>
          <t>=</t>
        </r>
        <r>
          <rPr>
            <b/>
            <vertAlign val="subscript"/>
            <sz val="10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</rPr>
          <t>(1/Varianza</t>
        </r>
        <r>
          <rPr>
            <i/>
            <vertAlign val="subscript"/>
            <sz val="10"/>
            <color indexed="81"/>
            <rFont val="Tahoma"/>
            <family val="2"/>
          </rPr>
          <t>o</t>
        </r>
        <r>
          <rPr>
            <b/>
            <sz val="8"/>
            <color indexed="81"/>
            <rFont val="Tahoma"/>
          </rPr>
          <t>)+(1/Varianza</t>
        </r>
        <r>
          <rPr>
            <b/>
            <vertAlign val="subscript"/>
            <sz val="10"/>
            <color indexed="81"/>
            <rFont val="Tahoma"/>
            <family val="2"/>
          </rPr>
          <t>e</t>
        </r>
        <r>
          <rPr>
            <b/>
            <sz val="8"/>
            <color indexed="81"/>
            <rFont val="Tahoma"/>
          </rPr>
          <t>)
Varianza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</rPr>
          <t xml:space="preserve"> = 1/(1/Varianza</t>
        </r>
        <r>
          <rPr>
            <b/>
            <vertAlign val="subscript"/>
            <sz val="10"/>
            <color indexed="81"/>
            <rFont val="Tahoma"/>
            <family val="2"/>
          </rPr>
          <t>p</t>
        </r>
        <r>
          <rPr>
            <b/>
            <sz val="8"/>
            <color indexed="81"/>
            <rFont val="Tahoma"/>
          </rPr>
          <t>)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<sst xmlns="http://schemas.openxmlformats.org/spreadsheetml/2006/main" count="21" uniqueCount="17">
  <si>
    <t>DAR</t>
  </si>
  <si>
    <t>Matthews RAJ. Methods for assessing the credibility of clinical trials outcomes. Drug Inf J 2001;35:1469-78.</t>
  </si>
  <si>
    <t>Intervalo confianza 95%</t>
  </si>
  <si>
    <r>
      <t xml:space="preserve">DRR </t>
    </r>
    <r>
      <rPr>
        <sz val="9"/>
        <rFont val="Arial"/>
        <family val="2"/>
      </rPr>
      <t>(si RR)</t>
    </r>
  </si>
  <si>
    <t>Riesgo control</t>
  </si>
  <si>
    <t>Riesgo experimental</t>
  </si>
  <si>
    <r>
      <t>Intervalo crítico (</t>
    </r>
    <r>
      <rPr>
        <b/>
        <i/>
        <sz val="9"/>
        <rFont val="Arial"/>
        <family val="2"/>
      </rPr>
      <t>critical prior interval</t>
    </r>
    <r>
      <rPr>
        <b/>
        <sz val="9"/>
        <rFont val="Arial"/>
        <family val="2"/>
      </rPr>
      <t>)</t>
    </r>
  </si>
  <si>
    <t>Límite</t>
  </si>
  <si>
    <t>inferior</t>
  </si>
  <si>
    <t>superior</t>
  </si>
  <si>
    <t>Interpretación:</t>
  </si>
  <si>
    <r>
      <t>Límite crítico (</t>
    </r>
    <r>
      <rPr>
        <b/>
        <i/>
        <sz val="9"/>
        <rFont val="Arial"/>
        <family val="2"/>
      </rPr>
      <t>L</t>
    </r>
    <r>
      <rPr>
        <b/>
        <i/>
        <vertAlign val="subscript"/>
        <sz val="10"/>
        <rFont val="Arial"/>
        <family val="2"/>
      </rPr>
      <t>o</t>
    </r>
    <r>
      <rPr>
        <b/>
        <sz val="9"/>
        <rFont val="Arial"/>
        <family val="2"/>
      </rPr>
      <t>)</t>
    </r>
  </si>
  <si>
    <t>Media</t>
  </si>
  <si>
    <t>Varianza</t>
  </si>
  <si>
    <t>OR, RR o HR del estudio</t>
  </si>
  <si>
    <t>Prior interval</t>
  </si>
  <si>
    <t>OR, RR o HR posterior</t>
  </si>
</sst>
</file>

<file path=xl/styles.xml><?xml version="1.0" encoding="utf-8"?>
<styleSheet xmlns="http://schemas.openxmlformats.org/spreadsheetml/2006/main">
  <numFmts count="1">
    <numFmt numFmtId="172" formatCode="0.000"/>
  </numFmts>
  <fonts count="15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vertAlign val="subscript"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vertAlign val="superscript"/>
      <sz val="10"/>
      <color indexed="81"/>
      <name val="Tahoma"/>
      <family val="2"/>
    </font>
    <font>
      <b/>
      <i/>
      <vertAlign val="subscript"/>
      <sz val="10"/>
      <color indexed="81"/>
      <name val="Tahoma"/>
      <family val="2"/>
    </font>
    <font>
      <b/>
      <sz val="8"/>
      <color indexed="81"/>
      <name val="Tahoma"/>
      <family val="2"/>
    </font>
    <font>
      <i/>
      <vertAlign val="subscript"/>
      <sz val="10"/>
      <color indexed="81"/>
      <name val="Tahoma"/>
      <family val="2"/>
    </font>
    <font>
      <b/>
      <vertAlign val="subscript"/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2" fontId="0" fillId="3" borderId="0" xfId="0" applyNumberFormat="1" applyFill="1"/>
    <xf numFmtId="9" fontId="4" fillId="3" borderId="0" xfId="0" applyNumberFormat="1" applyFont="1" applyFill="1" applyAlignment="1">
      <alignment horizontal="center"/>
    </xf>
    <xf numFmtId="0" fontId="1" fillId="3" borderId="0" xfId="0" applyFont="1" applyFill="1"/>
    <xf numFmtId="0" fontId="0" fillId="3" borderId="2" xfId="0" applyFill="1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9" fontId="2" fillId="4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2" fillId="3" borderId="0" xfId="0" applyFont="1" applyFill="1" applyBorder="1"/>
    <xf numFmtId="0" fontId="3" fillId="3" borderId="0" xfId="0" applyFont="1" applyFill="1"/>
    <xf numFmtId="0" fontId="2" fillId="3" borderId="0" xfId="0" applyFont="1" applyFill="1" applyBorder="1" applyAlignment="1" applyProtection="1">
      <alignment horizontal="center"/>
      <protection locked="0"/>
    </xf>
    <xf numFmtId="9" fontId="3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6" xfId="0" applyFont="1" applyFill="1" applyBorder="1"/>
    <xf numFmtId="2" fontId="1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172" fontId="2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2" fontId="2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workbookViewId="0">
      <selection activeCell="D1" sqref="D1:D65536"/>
    </sheetView>
  </sheetViews>
  <sheetFormatPr baseColWidth="10" defaultRowHeight="12.75"/>
  <cols>
    <col min="1" max="1" width="2.7109375" style="3" customWidth="1"/>
    <col min="2" max="2" width="3" style="3" customWidth="1"/>
    <col min="3" max="3" width="20.7109375" style="5" customWidth="1"/>
    <col min="4" max="4" width="8.7109375" style="5" customWidth="1"/>
    <col min="5" max="5" width="9.7109375" style="5" customWidth="1"/>
    <col min="6" max="6" width="9.7109375" style="3" customWidth="1"/>
    <col min="7" max="7" width="2.7109375" style="3" customWidth="1"/>
    <col min="8" max="9" width="9.7109375" style="3" customWidth="1"/>
    <col min="10" max="10" width="2.7109375" style="3" customWidth="1"/>
    <col min="11" max="11" width="27.7109375" style="3" customWidth="1"/>
    <col min="12" max="13" width="2.7109375" style="3" customWidth="1"/>
    <col min="14" max="27" width="11.42578125" style="3"/>
  </cols>
  <sheetData>
    <row r="1" spans="2:13">
      <c r="B1" s="10"/>
      <c r="C1" s="11"/>
      <c r="D1" s="11"/>
      <c r="E1" s="11"/>
      <c r="F1" s="10"/>
      <c r="G1" s="10"/>
      <c r="H1" s="10"/>
      <c r="I1" s="10"/>
      <c r="J1" s="10"/>
      <c r="K1" s="10"/>
      <c r="L1" s="10"/>
    </row>
    <row r="2" spans="2:13">
      <c r="B2" s="12"/>
      <c r="C2" s="18"/>
      <c r="D2" s="18"/>
      <c r="E2" s="18"/>
      <c r="F2" s="17"/>
      <c r="G2" s="9"/>
      <c r="H2" s="17"/>
      <c r="I2" s="17"/>
      <c r="M2" s="13"/>
    </row>
    <row r="3" spans="2:13">
      <c r="B3" s="13"/>
      <c r="E3" s="19" t="s">
        <v>2</v>
      </c>
      <c r="G3" s="9"/>
      <c r="I3" s="17"/>
      <c r="M3" s="13"/>
    </row>
    <row r="4" spans="2:13">
      <c r="B4" s="13"/>
      <c r="C4" s="4" t="s">
        <v>14</v>
      </c>
      <c r="D4" s="15">
        <v>0.93</v>
      </c>
      <c r="E4" s="15">
        <v>0.89</v>
      </c>
      <c r="F4" s="15">
        <v>0.98</v>
      </c>
      <c r="I4" s="17"/>
      <c r="M4" s="13"/>
    </row>
    <row r="5" spans="2:13">
      <c r="B5" s="13"/>
      <c r="E5" s="20"/>
      <c r="I5" s="17"/>
      <c r="M5" s="13"/>
    </row>
    <row r="6" spans="2:13" ht="14.25">
      <c r="B6" s="13"/>
      <c r="C6" s="4" t="s">
        <v>11</v>
      </c>
      <c r="D6" s="1">
        <f>IF(D4&lt;1,EXP((((LN(F4/E4))^2)/(4*(SQRT(LN(F4)*LN(E4)))))*-1),IF(D4&gt;1,1/(EXP((((LN(F4/E4))^2)/(4*(SQRT(LN(F4)*LN(E4)))))*-1))))</f>
        <v>0.95331242141364325</v>
      </c>
      <c r="I6" s="17"/>
      <c r="J6" s="7"/>
      <c r="M6" s="13"/>
    </row>
    <row r="7" spans="2:13">
      <c r="B7" s="13"/>
      <c r="C7" s="4" t="s">
        <v>3</v>
      </c>
      <c r="D7" s="2">
        <f>IF(D4&lt;1,(1-D6)*-1,IF(D4&gt;1,D6-1))</f>
        <v>-4.6687578586356748E-2</v>
      </c>
      <c r="E7" s="6"/>
      <c r="I7" s="17"/>
      <c r="J7" s="7"/>
      <c r="M7" s="13"/>
    </row>
    <row r="8" spans="2:13">
      <c r="B8" s="13"/>
      <c r="C8" s="4" t="s">
        <v>4</v>
      </c>
      <c r="D8" s="16">
        <v>0.5</v>
      </c>
      <c r="E8" s="21"/>
      <c r="G8" s="8"/>
      <c r="I8" s="17"/>
      <c r="M8" s="13"/>
    </row>
    <row r="9" spans="2:13">
      <c r="B9" s="13"/>
      <c r="C9" s="4" t="s">
        <v>0</v>
      </c>
      <c r="D9" s="2">
        <f>D7*D8</f>
        <v>-2.3343789293178374E-2</v>
      </c>
      <c r="E9" s="6"/>
      <c r="I9" s="17"/>
      <c r="M9" s="13"/>
    </row>
    <row r="10" spans="2:13">
      <c r="B10" s="13"/>
      <c r="C10" s="4" t="s">
        <v>5</v>
      </c>
      <c r="D10" s="2">
        <f>D8+D9</f>
        <v>0.47665621070682163</v>
      </c>
      <c r="E10" s="6"/>
      <c r="I10" s="17"/>
      <c r="M10" s="13"/>
    </row>
    <row r="11" spans="2:13">
      <c r="B11" s="13"/>
      <c r="C11" s="4"/>
      <c r="D11" s="21"/>
      <c r="E11" s="6"/>
      <c r="I11" s="17"/>
      <c r="M11" s="13"/>
    </row>
    <row r="12" spans="2:13">
      <c r="B12" s="13"/>
      <c r="C12" s="4"/>
      <c r="D12" s="21"/>
      <c r="E12" s="22" t="s">
        <v>7</v>
      </c>
      <c r="F12" s="23" t="s">
        <v>7</v>
      </c>
      <c r="I12" s="17"/>
      <c r="M12" s="13"/>
    </row>
    <row r="13" spans="2:13">
      <c r="B13" s="13"/>
      <c r="E13" s="22" t="s">
        <v>8</v>
      </c>
      <c r="F13" s="23" t="s">
        <v>9</v>
      </c>
      <c r="G13" s="7"/>
      <c r="I13" s="17"/>
      <c r="M13" s="13"/>
    </row>
    <row r="14" spans="2:13">
      <c r="B14" s="13"/>
      <c r="D14" s="4" t="s">
        <v>6</v>
      </c>
      <c r="E14" s="1">
        <f>IF(D4&lt;1,D6,IF(D4&gt;1,1))</f>
        <v>0.95331242141364325</v>
      </c>
      <c r="F14" s="1">
        <f>IF(D4&lt;1,1,IF(D4&gt;1,D6))</f>
        <v>1</v>
      </c>
      <c r="G14" s="7"/>
      <c r="I14" s="17"/>
      <c r="M14" s="13"/>
    </row>
    <row r="15" spans="2:13">
      <c r="B15" s="13"/>
      <c r="E15" s="25">
        <f>EXP((((LN(F4/E4))^2)/(4*(SQRT(LN(F4)*LN(E4)))))*-1)</f>
        <v>0.95331242141364325</v>
      </c>
      <c r="F15" s="25">
        <f>1/EXP((((LN(F4/E4))^2)/(4*(SQRT(LN(F4)*LN(E4)))))*-1)</f>
        <v>1.048974058805533</v>
      </c>
      <c r="G15" s="7"/>
      <c r="I15" s="17"/>
      <c r="M15" s="13"/>
    </row>
    <row r="16" spans="2:13">
      <c r="B16" s="13"/>
      <c r="C16" s="4" t="s">
        <v>10</v>
      </c>
      <c r="D16" s="9" t="str">
        <f>IF(D4&lt;1,CONCATENATE("El resultado es creíble si, según los conocimientos actuales, el efecto del tratamiento puede ser igual o menor que ",ROUND(D6,2),"."),IF(D4&gt;1,CONCATENATE("El resultado es creíble si, según los conocimientos actuales, el efecto del tratamiento puede ser igual o mayor que ",ROUND(D6,2),"."),""))</f>
        <v>El resultado es creíble si, según los conocimientos actuales, el efecto del tratamiento puede ser igual o menor que 0,95.</v>
      </c>
      <c r="E16" s="6"/>
      <c r="I16" s="17"/>
      <c r="M16" s="13"/>
    </row>
    <row r="17" spans="2:13">
      <c r="B17" s="24"/>
      <c r="C17" s="11"/>
      <c r="D17" s="11"/>
      <c r="E17" s="11"/>
      <c r="F17" s="10"/>
      <c r="G17" s="10"/>
      <c r="H17" s="10"/>
      <c r="I17" s="10"/>
      <c r="J17" s="10"/>
      <c r="K17" s="10"/>
      <c r="L17" s="14"/>
      <c r="M17" s="13"/>
    </row>
    <row r="18" spans="2:13">
      <c r="B18" s="9" t="s">
        <v>1</v>
      </c>
      <c r="G18" s="9"/>
      <c r="I18" s="17"/>
    </row>
    <row r="19" spans="2:13">
      <c r="I19" s="17"/>
    </row>
    <row r="20" spans="2:13">
      <c r="B20" s="10"/>
      <c r="C20" s="11"/>
      <c r="D20" s="11"/>
      <c r="E20" s="11"/>
      <c r="F20" s="10"/>
      <c r="G20" s="10"/>
      <c r="H20" s="10"/>
      <c r="I20" s="10"/>
      <c r="J20" s="10"/>
    </row>
    <row r="21" spans="2:13">
      <c r="B21" s="12"/>
      <c r="C21" s="18"/>
      <c r="D21" s="18"/>
      <c r="E21" s="18"/>
      <c r="F21" s="17"/>
      <c r="G21" s="9"/>
      <c r="H21" s="17"/>
      <c r="I21" s="17"/>
      <c r="K21" s="13"/>
    </row>
    <row r="22" spans="2:13">
      <c r="B22" s="13"/>
      <c r="E22" s="19" t="s">
        <v>2</v>
      </c>
      <c r="G22" s="9"/>
      <c r="H22" s="22" t="s">
        <v>12</v>
      </c>
      <c r="I22" s="26" t="s">
        <v>13</v>
      </c>
      <c r="K22" s="13"/>
    </row>
    <row r="23" spans="2:13">
      <c r="B23" s="13"/>
      <c r="C23" s="4" t="s">
        <v>14</v>
      </c>
      <c r="D23" s="15">
        <v>0.47</v>
      </c>
      <c r="E23" s="15">
        <v>0.23</v>
      </c>
      <c r="F23" s="15">
        <v>0.97</v>
      </c>
      <c r="H23" s="27">
        <f>(LN(F23)+LN(E23))/2</f>
        <v>-0.75006758877182511</v>
      </c>
      <c r="I23" s="27">
        <f>(0.255*LN(F23/E23))^2</f>
        <v>0.13468920145109456</v>
      </c>
      <c r="K23" s="13"/>
    </row>
    <row r="24" spans="2:13">
      <c r="B24" s="13"/>
      <c r="C24" s="4"/>
      <c r="E24" s="20"/>
      <c r="H24" s="29"/>
      <c r="I24" s="29"/>
      <c r="K24" s="13"/>
    </row>
    <row r="25" spans="2:13">
      <c r="B25" s="13"/>
      <c r="C25" s="28" t="s">
        <v>15</v>
      </c>
      <c r="E25" s="31">
        <v>0.6</v>
      </c>
      <c r="F25" s="31">
        <v>1</v>
      </c>
      <c r="H25" s="27">
        <f>(LN(F25)+LN(E25))/2</f>
        <v>-0.25541281188299536</v>
      </c>
      <c r="I25" s="27">
        <f>(0.255*LN(F25/E25))^2</f>
        <v>1.6967806733681777E-2</v>
      </c>
      <c r="K25" s="13"/>
    </row>
    <row r="26" spans="2:13">
      <c r="B26" s="13"/>
      <c r="K26" s="13"/>
    </row>
    <row r="27" spans="2:13">
      <c r="B27" s="13"/>
      <c r="C27" s="4" t="s">
        <v>16</v>
      </c>
      <c r="D27" s="1">
        <f>EXP(H27)</f>
        <v>0.73289256233582367</v>
      </c>
      <c r="E27" s="1">
        <f>EXP(H27-(1.96*SQRT(I27)))</f>
        <v>0.57616520707454633</v>
      </c>
      <c r="F27" s="1">
        <f>EXP(H27+(1.96*SQRT(I27)))</f>
        <v>0.93225259236744074</v>
      </c>
      <c r="H27" s="27">
        <f>I27*((H25/I25)+(H23/I23))</f>
        <v>-0.31075616036786063</v>
      </c>
      <c r="I27" s="27">
        <f>1/((1/I23)+(1/I25))</f>
        <v>1.506940145193709E-2</v>
      </c>
      <c r="K27" s="13"/>
    </row>
    <row r="28" spans="2:13">
      <c r="B28" s="30"/>
      <c r="C28" s="11"/>
      <c r="D28" s="11"/>
      <c r="E28" s="11"/>
      <c r="F28" s="10"/>
      <c r="G28" s="10"/>
      <c r="H28" s="10"/>
      <c r="I28" s="10"/>
      <c r="J28" s="14"/>
      <c r="K28" s="13"/>
    </row>
    <row r="29" spans="2:13">
      <c r="B29" s="9" t="s">
        <v>1</v>
      </c>
    </row>
  </sheetData>
  <sheetProtection sheet="1" objects="1" scenarios="1"/>
  <phoneticPr fontId="0" type="noConversion"/>
  <printOptions horizontalCentered="1"/>
  <pageMargins left="0.39370078740157483" right="0.75" top="0.39370078740157483" bottom="1" header="0" footer="0"/>
  <pageSetup paperSize="9" orientation="landscape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Intervalo crítico</vt:lpstr>
      <vt:lpstr>'Intervalo crítico'!Área_de_impresión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HP</cp:lastModifiedBy>
  <cp:lastPrinted>2010-04-17T21:43:33Z</cp:lastPrinted>
  <dcterms:created xsi:type="dcterms:W3CDTF">2010-04-08T18:29:17Z</dcterms:created>
  <dcterms:modified xsi:type="dcterms:W3CDTF">2019-04-12T19:23:55Z</dcterms:modified>
</cp:coreProperties>
</file>